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4" yWindow="192" windowWidth="21168" windowHeight="10776" activeTab="0"/>
  </bookViews>
  <sheets>
    <sheet name="Hazards Identified" sheetId="1" r:id="rId1"/>
    <sheet name="Major Equipment" sheetId="2" r:id="rId2"/>
    <sheet name="Worksite Location" sheetId="3" r:id="rId3"/>
  </sheets>
  <definedNames/>
  <calcPr fullCalcOnLoad="1"/>
</workbook>
</file>

<file path=xl/sharedStrings.xml><?xml version="1.0" encoding="utf-8"?>
<sst xmlns="http://schemas.openxmlformats.org/spreadsheetml/2006/main" count="122" uniqueCount="100">
  <si>
    <t>Count</t>
  </si>
  <si>
    <t>%</t>
  </si>
  <si>
    <t>Fire</t>
  </si>
  <si>
    <t>Current Year</t>
  </si>
  <si>
    <t>Total</t>
  </si>
  <si>
    <t>Electrical</t>
  </si>
  <si>
    <t>Surface Coal - Worksite Location</t>
  </si>
  <si>
    <t>Surface Coal - Hazards Identified*</t>
  </si>
  <si>
    <t>As at 31 March 2020</t>
  </si>
  <si>
    <t>Being hit by moving objects</t>
  </si>
  <si>
    <t>Being trapped/crushed between</t>
  </si>
  <si>
    <t>Biological</t>
  </si>
  <si>
    <t>Chemical</t>
  </si>
  <si>
    <t>Exposure to hot objects or fluid/heat strain/stress</t>
  </si>
  <si>
    <t>Falls</t>
  </si>
  <si>
    <t>Gravity-Other</t>
  </si>
  <si>
    <t>Lifting</t>
  </si>
  <si>
    <t>Mechanical-Mechanical Failure</t>
  </si>
  <si>
    <t>Mechanical-Other</t>
  </si>
  <si>
    <t>Mechanical-Unplanned Movement Of Equipment (Eg Cm)</t>
  </si>
  <si>
    <t>Mechanical-Whole Body Vibration</t>
  </si>
  <si>
    <t>Non Hazard Specific/Not Applicable</t>
  </si>
  <si>
    <t>Pressure</t>
  </si>
  <si>
    <t>Psychosocial</t>
  </si>
  <si>
    <t>Strata contorl</t>
  </si>
  <si>
    <t>Vehicle interaction</t>
  </si>
  <si>
    <t>* New hazard classification system</t>
  </si>
  <si>
    <t>Breaker station/crushing/screening plant</t>
  </si>
  <si>
    <t>Bucket workshop</t>
  </si>
  <si>
    <t>Car/truck/equip. park/go line</t>
  </si>
  <si>
    <t>Exploration site</t>
  </si>
  <si>
    <t>Field workshop</t>
  </si>
  <si>
    <t>Fixed plant workshop</t>
  </si>
  <si>
    <t>Highwall mining</t>
  </si>
  <si>
    <t>Main workshop</t>
  </si>
  <si>
    <t>Mobile equipment workshop</t>
  </si>
  <si>
    <t>Open cut - drill and blast</t>
  </si>
  <si>
    <t>Open cut - pit/excavation-mining</t>
  </si>
  <si>
    <t>Open cut - pit/excavation-other activities</t>
  </si>
  <si>
    <t>Other building, crib hut</t>
  </si>
  <si>
    <t>Other location off site</t>
  </si>
  <si>
    <t>Other road on site</t>
  </si>
  <si>
    <t>Other surface location</t>
  </si>
  <si>
    <t>Other workshop</t>
  </si>
  <si>
    <t>Overburden removal /dragline</t>
  </si>
  <si>
    <t>Overburden removal /truck &amp; shovel</t>
  </si>
  <si>
    <t>Pit entry ramp</t>
  </si>
  <si>
    <t>Pit ramp-other</t>
  </si>
  <si>
    <t>Preparation/treatment plant/wash plant UG</t>
  </si>
  <si>
    <t>Rehab./regeneration area</t>
  </si>
  <si>
    <t>ROM/coarse ore/raw feed/live stock pile</t>
  </si>
  <si>
    <t>Tyre bay workshop</t>
  </si>
  <si>
    <t>Unspecified location</t>
  </si>
  <si>
    <t>Warehouse/storage area/compound</t>
  </si>
  <si>
    <t>Belt conveyor</t>
  </si>
  <si>
    <t>Component/part</t>
  </si>
  <si>
    <t>Crane-mobile</t>
  </si>
  <si>
    <t>Dozer-tracked</t>
  </si>
  <si>
    <t>Dragline</t>
  </si>
  <si>
    <t>Drilling rig</t>
  </si>
  <si>
    <t>Dump truck-belly</t>
  </si>
  <si>
    <t>Dump truck-rear</t>
  </si>
  <si>
    <t>Elevated work platform</t>
  </si>
  <si>
    <t>Excavator</t>
  </si>
  <si>
    <t>Feeder breaker (coal)</t>
  </si>
  <si>
    <t>Fixed powered tool</t>
  </si>
  <si>
    <t>Forklift</t>
  </si>
  <si>
    <t>Fragments/particles/dust</t>
  </si>
  <si>
    <t>Front end loader-rubber tyred</t>
  </si>
  <si>
    <t>Grader-caterpillar</t>
  </si>
  <si>
    <t>Lighting equipment</t>
  </si>
  <si>
    <t>Loose rock/stones/other material</t>
  </si>
  <si>
    <t>No equipment involved</t>
  </si>
  <si>
    <t>Non powered hand tool</t>
  </si>
  <si>
    <t>Non powered lifting equip.(jack,etc)</t>
  </si>
  <si>
    <t>Other coal processing equip</t>
  </si>
  <si>
    <t>Other crushing equipment</t>
  </si>
  <si>
    <t>Other earth moving equipment</t>
  </si>
  <si>
    <t>Other electrical equipment</t>
  </si>
  <si>
    <t>Other fixed plant</t>
  </si>
  <si>
    <t>Other non-powered object/equipment</t>
  </si>
  <si>
    <t>Other powered tool/appliance</t>
  </si>
  <si>
    <t>Other processing plant</t>
  </si>
  <si>
    <t>Other semi mobile equipment</t>
  </si>
  <si>
    <t>Other vehicle (&gt;5t gross)-surface</t>
  </si>
  <si>
    <t>Other vehicle (5t gross or less)</t>
  </si>
  <si>
    <t>Portable powered hand tool</t>
  </si>
  <si>
    <t>Pump (not mobile/portable)</t>
  </si>
  <si>
    <t>Pump-mobile/portable</t>
  </si>
  <si>
    <t>Screen</t>
  </si>
  <si>
    <t>Shovel</t>
  </si>
  <si>
    <t>Skid-steer loader</t>
  </si>
  <si>
    <t>Turbine/generator</t>
  </si>
  <si>
    <t>Unspecified/unknown equipment</t>
  </si>
  <si>
    <t>Water truck</t>
  </si>
  <si>
    <t>Wheel/tyre</t>
  </si>
  <si>
    <t>Surface Coal - Major Eqipment</t>
  </si>
  <si>
    <t>Hazards*</t>
  </si>
  <si>
    <t>Major Eqipment</t>
  </si>
  <si>
    <t>Worksite Location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</si>
</sst>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#######0"/>
    <numFmt numFmtId="176" formatCode="#########0.0%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7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57" applyFont="1" applyBorder="1">
      <alignment/>
      <protection/>
    </xf>
    <xf numFmtId="0" fontId="2" fillId="0" borderId="14" xfId="57" applyFont="1" applyBorder="1">
      <alignment/>
      <protection/>
    </xf>
    <xf numFmtId="3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10" xfId="57" applyNumberFormat="1" applyBorder="1" applyAlignment="1">
      <alignment horizontal="center"/>
      <protection/>
    </xf>
    <xf numFmtId="3" fontId="0" fillId="0" borderId="0" xfId="57" applyNumberForma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top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Coal Serious Accidents (SAs) 
Hazards Identified - % of all SAs p.a.</a:t>
            </a:r>
          </a:p>
        </c:rich>
      </c:tx>
      <c:layout>
        <c:manualLayout>
          <c:xMode val="factor"/>
          <c:yMode val="factor"/>
          <c:x val="-0.06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8"/>
          <c:w val="0.929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'Hazards Identified'!$C$5</c:f>
              <c:strCache>
                <c:ptCount val="1"/>
                <c:pt idx="0">
                  <c:v>2016-17 (n=32)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'Hazards Identified'!$A$7:$A$25</c:f>
              <c:strCache/>
            </c:strRef>
          </c:cat>
          <c:val>
            <c:numRef>
              <c:f>'Hazards Identified'!$C$7:$C$25</c:f>
              <c:numCache/>
            </c:numRef>
          </c:val>
        </c:ser>
        <c:ser>
          <c:idx val="1"/>
          <c:order val="1"/>
          <c:tx>
            <c:strRef>
              <c:f>'Hazards Identified'!$E$5</c:f>
              <c:strCache>
                <c:ptCount val="1"/>
                <c:pt idx="0">
                  <c:v>2017-18 (n=51)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'Hazards Identified'!$A$7:$A$25</c:f>
              <c:strCache/>
            </c:strRef>
          </c:cat>
          <c:val>
            <c:numRef>
              <c:f>'Hazards Identified'!$E$7:$E$25</c:f>
              <c:numCache/>
            </c:numRef>
          </c:val>
        </c:ser>
        <c:ser>
          <c:idx val="2"/>
          <c:order val="2"/>
          <c:tx>
            <c:strRef>
              <c:f>'Hazards Identified'!$G$5</c:f>
              <c:strCache>
                <c:ptCount val="1"/>
                <c:pt idx="0">
                  <c:v>2018-19 (n=59)</c:v>
                </c:pt>
              </c:strCache>
            </c:strRef>
          </c:tx>
          <c:spPr>
            <a:solidFill>
              <a:srgbClr val="3488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'Hazards Identified'!$A$7:$A$25</c:f>
              <c:strCache/>
            </c:strRef>
          </c:cat>
          <c:val>
            <c:numRef>
              <c:f>'Hazards Identified'!$G$7:$G$25</c:f>
              <c:numCache/>
            </c:numRef>
          </c:val>
        </c:ser>
        <c:axId val="56818908"/>
        <c:axId val="41608125"/>
      </c:barChart>
      <c:catAx>
        <c:axId val="5681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Hazards Identified</a:t>
                </a:r>
              </a:p>
            </c:rich>
          </c:tx>
          <c:layout>
            <c:manualLayout>
              <c:xMode val="factor"/>
              <c:yMode val="factor"/>
              <c:x val="-0.114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 val="autoZero"/>
        <c:auto val="1"/>
        <c:lblOffset val="100"/>
        <c:tickLblSkip val="1"/>
        <c:noMultiLvlLbl val="0"/>
      </c:catAx>
      <c:valAx>
        <c:axId val="4160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SAs each year  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25"/>
          <c:y val="0.9385"/>
          <c:w val="0.3822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Coal Serious Accidents (SAs) 
Major Equipment - % of all SAs p.a.</a:t>
            </a:r>
          </a:p>
        </c:rich>
      </c:tx>
      <c:layout>
        <c:manualLayout>
          <c:xMode val="factor"/>
          <c:yMode val="factor"/>
          <c:x val="-0.09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335"/>
          <c:w val="0.93875"/>
          <c:h val="0.6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'Major Equipment'!$C$5</c:f>
              <c:strCache>
                <c:ptCount val="1"/>
                <c:pt idx="0">
                  <c:v>2016-17 (n=32)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'Major Equipment'!$A$7:$A$33</c:f>
              <c:strCache/>
            </c:strRef>
          </c:cat>
          <c:val>
            <c:numRef>
              <c:f>'Major Equipment'!$C$7:$C$33</c:f>
              <c:numCache/>
            </c:numRef>
          </c:val>
        </c:ser>
        <c:ser>
          <c:idx val="3"/>
          <c:order val="1"/>
          <c:tx>
            <c:strRef>
              <c:f>'Major Equipment'!$E$5</c:f>
              <c:strCache>
                <c:ptCount val="1"/>
                <c:pt idx="0">
                  <c:v>2017-18 (n=51)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'Major Equipment'!$A$7:$A$33</c:f>
              <c:strCache/>
            </c:strRef>
          </c:cat>
          <c:val>
            <c:numRef>
              <c:f>'Major Equipment'!$E$7:$E$33</c:f>
              <c:numCache/>
            </c:numRef>
          </c:val>
        </c:ser>
        <c:ser>
          <c:idx val="4"/>
          <c:order val="2"/>
          <c:tx>
            <c:strRef>
              <c:f>'Major Equipment'!$G$5</c:f>
              <c:strCache>
                <c:ptCount val="1"/>
                <c:pt idx="0">
                  <c:v>2018-19 (n=59)</c:v>
                </c:pt>
              </c:strCache>
            </c:strRef>
          </c:tx>
          <c:spPr>
            <a:solidFill>
              <a:srgbClr val="3488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'Major Equipment'!$A$7:$A$33</c:f>
              <c:strCache/>
            </c:strRef>
          </c:cat>
          <c:val>
            <c:numRef>
              <c:f>'Major Equipment'!$G$7:$G$33</c:f>
              <c:numCache/>
            </c:numRef>
          </c:val>
        </c:ser>
        <c:axId val="38928806"/>
        <c:axId val="14814935"/>
      </c:barChart>
      <c:catAx>
        <c:axId val="389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Equipment</a:t>
                </a:r>
              </a:p>
            </c:rich>
          </c:tx>
          <c:layout>
            <c:manualLayout>
              <c:xMode val="factor"/>
              <c:yMode val="factor"/>
              <c:x val="-0.108"/>
              <c:y val="-0.0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 val="autoZero"/>
        <c:auto val="1"/>
        <c:lblOffset val="100"/>
        <c:tickLblSkip val="1"/>
        <c:noMultiLvlLbl val="0"/>
      </c:catAx>
      <c:valAx>
        <c:axId val="14814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SAs each year  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"/>
          <c:y val="0.902"/>
          <c:w val="0.37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Coal Serious Accidents (SAs) 
Worksite Location - % of all SAs p.a.</a:t>
            </a:r>
          </a:p>
        </c:rich>
      </c:tx>
      <c:layout>
        <c:manualLayout>
          <c:xMode val="factor"/>
          <c:yMode val="factor"/>
          <c:x val="-0.0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35"/>
          <c:w val="0.9405"/>
          <c:h val="0.77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'Worksite Location'!$C$5</c:f>
              <c:strCache>
                <c:ptCount val="1"/>
                <c:pt idx="0">
                  <c:v>2016-17 (n=32)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'Worksite Location'!$A$7:$A$33</c:f>
              <c:strCache/>
            </c:strRef>
          </c:cat>
          <c:val>
            <c:numRef>
              <c:f>'Worksite Location'!$C$7:$C$33</c:f>
              <c:numCache/>
            </c:numRef>
          </c:val>
        </c:ser>
        <c:ser>
          <c:idx val="3"/>
          <c:order val="1"/>
          <c:tx>
            <c:strRef>
              <c:f>'Worksite Location'!$E$5</c:f>
              <c:strCache>
                <c:ptCount val="1"/>
                <c:pt idx="0">
                  <c:v>2017-18 (n=51)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'Worksite Location'!$A$7:$A$33</c:f>
              <c:strCache/>
            </c:strRef>
          </c:cat>
          <c:val>
            <c:numRef>
              <c:f>'Worksite Location'!$E$7:$E$33</c:f>
              <c:numCache/>
            </c:numRef>
          </c:val>
        </c:ser>
        <c:ser>
          <c:idx val="4"/>
          <c:order val="2"/>
          <c:tx>
            <c:strRef>
              <c:f>'Worksite Location'!$G$5</c:f>
              <c:strCache>
                <c:ptCount val="1"/>
                <c:pt idx="0">
                  <c:v>2018-19 (n=59)</c:v>
                </c:pt>
              </c:strCache>
            </c:strRef>
          </c:tx>
          <c:spPr>
            <a:solidFill>
              <a:srgbClr val="3488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'Worksite Location'!$A$7:$A$33</c:f>
              <c:strCache/>
            </c:strRef>
          </c:cat>
          <c:val>
            <c:numRef>
              <c:f>'Worksite Location'!$G$7:$G$33</c:f>
              <c:numCache/>
            </c:numRef>
          </c:val>
        </c:ser>
        <c:axId val="66225552"/>
        <c:axId val="59159057"/>
      </c:barChart>
      <c:catAx>
        <c:axId val="6622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Worksite Location</a:t>
                </a:r>
              </a:p>
            </c:rich>
          </c:tx>
          <c:layout>
            <c:manualLayout>
              <c:xMode val="factor"/>
              <c:yMode val="factor"/>
              <c:x val="-0.10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9057"/>
        <c:crosses val="autoZero"/>
        <c:auto val="1"/>
        <c:lblOffset val="100"/>
        <c:tickLblSkip val="1"/>
        <c:noMultiLvlLbl val="0"/>
      </c:catAx>
      <c:valAx>
        <c:axId val="59159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SAs each year  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941"/>
          <c:w val="0.377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26</xdr:row>
      <xdr:rowOff>47625</xdr:rowOff>
    </xdr:from>
    <xdr:to>
      <xdr:col>11</xdr:col>
      <xdr:colOff>533400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3562350" y="4257675"/>
        <a:ext cx="111156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49</xdr:row>
      <xdr:rowOff>47625</xdr:rowOff>
    </xdr:from>
    <xdr:to>
      <xdr:col>12</xdr:col>
      <xdr:colOff>657225</xdr:colOff>
      <xdr:row>94</xdr:row>
      <xdr:rowOff>142875</xdr:rowOff>
    </xdr:to>
    <xdr:graphicFrame>
      <xdr:nvGraphicFramePr>
        <xdr:cNvPr id="1" name="Chart 1"/>
        <xdr:cNvGraphicFramePr/>
      </xdr:nvGraphicFramePr>
      <xdr:xfrm>
        <a:off x="2505075" y="7981950"/>
        <a:ext cx="124396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35</xdr:row>
      <xdr:rowOff>0</xdr:rowOff>
    </xdr:from>
    <xdr:to>
      <xdr:col>12</xdr:col>
      <xdr:colOff>781050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2800350" y="5667375"/>
        <a:ext cx="124396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50.7109375" style="5" customWidth="1"/>
    <col min="2" max="3" width="16.140625" style="2" customWidth="1"/>
    <col min="4" max="4" width="16.140625" style="21" customWidth="1"/>
    <col min="5" max="5" width="16.140625" style="2" customWidth="1"/>
    <col min="6" max="6" width="16.140625" style="21" customWidth="1"/>
    <col min="7" max="7" width="16.140625" style="2" customWidth="1"/>
    <col min="8" max="8" width="16.140625" style="21" customWidth="1"/>
    <col min="9" max="9" width="16.140625" style="2" customWidth="1"/>
    <col min="10" max="10" width="16.140625" style="21" customWidth="1"/>
    <col min="11" max="11" width="16.140625" style="2" customWidth="1"/>
    <col min="12" max="13" width="15.421875" style="0" bestFit="1" customWidth="1"/>
    <col min="14" max="15" width="15.421875" style="0" customWidth="1"/>
  </cols>
  <sheetData>
    <row r="1" spans="1:2" ht="12.75">
      <c r="A1" s="3" t="s">
        <v>3</v>
      </c>
      <c r="B1" s="8">
        <v>2019</v>
      </c>
    </row>
    <row r="2" ht="12.75">
      <c r="A2" s="4" t="s">
        <v>7</v>
      </c>
    </row>
    <row r="3" spans="1:11" ht="12.75">
      <c r="A3" s="3" t="s">
        <v>4</v>
      </c>
      <c r="B3" s="22">
        <f aca="true" t="shared" si="0" ref="B3:G3">SUM(B7:B25)</f>
        <v>32</v>
      </c>
      <c r="C3" s="11">
        <f t="shared" si="0"/>
        <v>100</v>
      </c>
      <c r="D3" s="22">
        <f t="shared" si="0"/>
        <v>51</v>
      </c>
      <c r="E3" s="11">
        <f t="shared" si="0"/>
        <v>99.99999999999997</v>
      </c>
      <c r="F3" s="22">
        <f t="shared" si="0"/>
        <v>59</v>
      </c>
      <c r="G3" s="11">
        <f t="shared" si="0"/>
        <v>99.99999999999997</v>
      </c>
      <c r="H3"/>
      <c r="I3"/>
      <c r="J3"/>
      <c r="K3"/>
    </row>
    <row r="4" spans="1:11" ht="12.75">
      <c r="A4" s="3" t="s">
        <v>8</v>
      </c>
      <c r="B4" s="23" t="s">
        <v>0</v>
      </c>
      <c r="C4" s="7" t="s">
        <v>1</v>
      </c>
      <c r="D4" s="23" t="s">
        <v>0</v>
      </c>
      <c r="E4" s="7" t="s">
        <v>1</v>
      </c>
      <c r="F4" s="23" t="s">
        <v>0</v>
      </c>
      <c r="G4" s="7" t="s">
        <v>1</v>
      </c>
      <c r="H4" s="7"/>
      <c r="I4" s="7"/>
      <c r="J4" s="7"/>
      <c r="K4" s="7"/>
    </row>
    <row r="5" spans="1:11" ht="12.75">
      <c r="A5" s="6"/>
      <c r="B5" s="24" t="str">
        <f>""&amp;B1-3&amp;"-"&amp;B1-2002&amp;" (n="&amp;B3&amp;")"</f>
        <v>2016-17 (n=32)</v>
      </c>
      <c r="C5" s="9" t="str">
        <f>B5</f>
        <v>2016-17 (n=32)</v>
      </c>
      <c r="D5" s="24" t="str">
        <f>""&amp;B1-2&amp;"-"&amp;B1-2001&amp;" (n="&amp;D3&amp;")"</f>
        <v>2017-18 (n=51)</v>
      </c>
      <c r="E5" s="9" t="str">
        <f>D5</f>
        <v>2017-18 (n=51)</v>
      </c>
      <c r="F5" s="24" t="str">
        <f>""&amp;B1-1&amp;"-"&amp;B1-2000&amp;" (n="&amp;F3&amp;")"</f>
        <v>2018-19 (n=59)</v>
      </c>
      <c r="G5" s="9" t="str">
        <f>F5</f>
        <v>2018-19 (n=59)</v>
      </c>
      <c r="H5" s="9"/>
      <c r="I5" s="9"/>
      <c r="J5" s="9"/>
      <c r="K5" s="9"/>
    </row>
    <row r="6" spans="1:11" ht="12.75">
      <c r="A6" s="31" t="s">
        <v>97</v>
      </c>
      <c r="B6" s="27"/>
      <c r="C6" s="8"/>
      <c r="D6" s="27"/>
      <c r="E6" s="8"/>
      <c r="F6" s="27"/>
      <c r="G6" s="8"/>
      <c r="H6"/>
      <c r="I6"/>
      <c r="J6"/>
      <c r="K6"/>
    </row>
    <row r="7" spans="1:11" ht="12.75">
      <c r="A7" s="17" t="s">
        <v>9</v>
      </c>
      <c r="B7" s="25">
        <v>1</v>
      </c>
      <c r="C7" s="14">
        <f>IF(B7="","",B7/B$3*100)</f>
        <v>3.125</v>
      </c>
      <c r="D7" s="25">
        <v>2</v>
      </c>
      <c r="E7" s="14">
        <f>IF(D7="","",D7/D$3*100)</f>
        <v>3.9215686274509802</v>
      </c>
      <c r="F7" s="28">
        <v>5</v>
      </c>
      <c r="G7" s="15">
        <f>IF(F7="","",F7/F$3*100)</f>
        <v>8.47457627118644</v>
      </c>
      <c r="H7" s="2"/>
      <c r="I7" s="1"/>
      <c r="J7" s="2"/>
      <c r="K7" s="1"/>
    </row>
    <row r="8" spans="1:11" ht="12.75">
      <c r="A8" s="18" t="s">
        <v>10</v>
      </c>
      <c r="B8" s="26">
        <v>12</v>
      </c>
      <c r="C8" s="13">
        <f aca="true" t="shared" si="1" ref="C8:C25">IF(B8="","",B8/B$3*100)</f>
        <v>37.5</v>
      </c>
      <c r="D8" s="26">
        <v>14</v>
      </c>
      <c r="E8" s="13">
        <f aca="true" t="shared" si="2" ref="E8:E25">IF(D8="","",D8/D$3*100)</f>
        <v>27.450980392156865</v>
      </c>
      <c r="F8" s="29">
        <v>16</v>
      </c>
      <c r="G8" s="16">
        <f aca="true" t="shared" si="3" ref="G8:G25">IF(F8="","",F8/F$3*100)</f>
        <v>27.11864406779661</v>
      </c>
      <c r="H8" s="2"/>
      <c r="I8" s="1"/>
      <c r="J8" s="2"/>
      <c r="K8" s="1"/>
    </row>
    <row r="9" spans="1:11" ht="12.75">
      <c r="A9" s="18" t="s">
        <v>11</v>
      </c>
      <c r="B9" s="26"/>
      <c r="C9" s="13">
        <f t="shared" si="1"/>
      </c>
      <c r="D9" s="26">
        <v>1</v>
      </c>
      <c r="E9" s="13">
        <f t="shared" si="2"/>
        <v>1.9607843137254901</v>
      </c>
      <c r="F9" s="29"/>
      <c r="G9" s="16">
        <f t="shared" si="3"/>
      </c>
      <c r="H9" s="2"/>
      <c r="I9" s="1"/>
      <c r="J9" s="2"/>
      <c r="K9" s="1"/>
    </row>
    <row r="10" spans="1:11" ht="12.75">
      <c r="A10" s="18" t="s">
        <v>12</v>
      </c>
      <c r="B10" s="26"/>
      <c r="C10" s="13">
        <f t="shared" si="1"/>
      </c>
      <c r="D10" s="26"/>
      <c r="E10" s="13">
        <f t="shared" si="2"/>
      </c>
      <c r="F10" s="29">
        <v>1</v>
      </c>
      <c r="G10" s="16">
        <f t="shared" si="3"/>
        <v>1.694915254237288</v>
      </c>
      <c r="H10" s="2"/>
      <c r="I10" s="1"/>
      <c r="J10" s="2"/>
      <c r="K10" s="1"/>
    </row>
    <row r="11" spans="1:11" ht="12.75">
      <c r="A11" s="18" t="s">
        <v>5</v>
      </c>
      <c r="B11" s="26"/>
      <c r="C11" s="13">
        <f t="shared" si="1"/>
      </c>
      <c r="D11" s="26"/>
      <c r="E11" s="13">
        <f t="shared" si="2"/>
      </c>
      <c r="F11" s="29">
        <v>1</v>
      </c>
      <c r="G11" s="16">
        <f t="shared" si="3"/>
        <v>1.694915254237288</v>
      </c>
      <c r="H11" s="2"/>
      <c r="I11" s="1"/>
      <c r="J11" s="2"/>
      <c r="K11" s="1"/>
    </row>
    <row r="12" spans="1:11" ht="12.75">
      <c r="A12" s="18" t="s">
        <v>13</v>
      </c>
      <c r="B12" s="26">
        <v>1</v>
      </c>
      <c r="C12" s="13">
        <f t="shared" si="1"/>
        <v>3.125</v>
      </c>
      <c r="D12" s="26">
        <v>2</v>
      </c>
      <c r="E12" s="13">
        <f t="shared" si="2"/>
        <v>3.9215686274509802</v>
      </c>
      <c r="F12" s="29">
        <v>1</v>
      </c>
      <c r="G12" s="16">
        <f t="shared" si="3"/>
        <v>1.694915254237288</v>
      </c>
      <c r="H12" s="2"/>
      <c r="I12" s="1"/>
      <c r="J12" s="2"/>
      <c r="K12" s="1"/>
    </row>
    <row r="13" spans="1:11" ht="12.75">
      <c r="A13" s="18" t="s">
        <v>14</v>
      </c>
      <c r="B13" s="26">
        <v>10</v>
      </c>
      <c r="C13" s="13">
        <f t="shared" si="1"/>
        <v>31.25</v>
      </c>
      <c r="D13" s="26">
        <v>16</v>
      </c>
      <c r="E13" s="13">
        <f t="shared" si="2"/>
        <v>31.372549019607842</v>
      </c>
      <c r="F13" s="29">
        <v>10</v>
      </c>
      <c r="G13" s="16">
        <f t="shared" si="3"/>
        <v>16.94915254237288</v>
      </c>
      <c r="H13" s="2"/>
      <c r="I13" s="1"/>
      <c r="J13" s="2"/>
      <c r="K13" s="1"/>
    </row>
    <row r="14" spans="1:11" ht="12.75">
      <c r="A14" s="18" t="s">
        <v>2</v>
      </c>
      <c r="B14" s="26"/>
      <c r="C14" s="13">
        <f t="shared" si="1"/>
      </c>
      <c r="D14" s="26"/>
      <c r="E14" s="13">
        <f t="shared" si="2"/>
      </c>
      <c r="F14" s="29">
        <v>2</v>
      </c>
      <c r="G14" s="16">
        <f t="shared" si="3"/>
        <v>3.389830508474576</v>
      </c>
      <c r="H14" s="2"/>
      <c r="I14" s="1"/>
      <c r="J14" s="2"/>
      <c r="K14" s="1"/>
    </row>
    <row r="15" spans="1:11" ht="12.75">
      <c r="A15" s="18" t="s">
        <v>15</v>
      </c>
      <c r="B15" s="26">
        <v>2</v>
      </c>
      <c r="C15" s="13">
        <f t="shared" si="1"/>
        <v>6.25</v>
      </c>
      <c r="D15" s="26">
        <v>3</v>
      </c>
      <c r="E15" s="13">
        <f t="shared" si="2"/>
        <v>5.88235294117647</v>
      </c>
      <c r="F15" s="29"/>
      <c r="G15" s="16">
        <f t="shared" si="3"/>
      </c>
      <c r="H15" s="2"/>
      <c r="I15" s="1"/>
      <c r="J15" s="2"/>
      <c r="K15" s="1"/>
    </row>
    <row r="16" spans="1:11" ht="12.75">
      <c r="A16" s="18" t="s">
        <v>16</v>
      </c>
      <c r="B16" s="26"/>
      <c r="C16" s="13">
        <f t="shared" si="1"/>
      </c>
      <c r="D16" s="26">
        <v>2</v>
      </c>
      <c r="E16" s="13">
        <f t="shared" si="2"/>
        <v>3.9215686274509802</v>
      </c>
      <c r="F16" s="29"/>
      <c r="G16" s="16">
        <f t="shared" si="3"/>
      </c>
      <c r="H16" s="2"/>
      <c r="I16" s="1"/>
      <c r="J16" s="2"/>
      <c r="K16" s="1"/>
    </row>
    <row r="17" spans="1:11" ht="12.75">
      <c r="A17" s="18" t="s">
        <v>17</v>
      </c>
      <c r="B17" s="26"/>
      <c r="C17" s="13">
        <f t="shared" si="1"/>
      </c>
      <c r="D17" s="26"/>
      <c r="E17" s="13">
        <f t="shared" si="2"/>
      </c>
      <c r="F17" s="29">
        <v>1</v>
      </c>
      <c r="G17" s="16">
        <f t="shared" si="3"/>
        <v>1.694915254237288</v>
      </c>
      <c r="H17" s="2"/>
      <c r="I17" s="1"/>
      <c r="J17" s="2"/>
      <c r="K17" s="1"/>
    </row>
    <row r="18" spans="1:11" ht="12.75">
      <c r="A18" s="18" t="s">
        <v>18</v>
      </c>
      <c r="B18" s="26"/>
      <c r="C18" s="13">
        <f t="shared" si="1"/>
      </c>
      <c r="D18" s="26">
        <v>3</v>
      </c>
      <c r="E18" s="13">
        <f t="shared" si="2"/>
        <v>5.88235294117647</v>
      </c>
      <c r="F18" s="29">
        <v>5</v>
      </c>
      <c r="G18" s="16">
        <f t="shared" si="3"/>
        <v>8.47457627118644</v>
      </c>
      <c r="H18" s="2"/>
      <c r="I18" s="1"/>
      <c r="J18" s="2"/>
      <c r="K18" s="1"/>
    </row>
    <row r="19" spans="1:11" ht="12.75">
      <c r="A19" s="18" t="s">
        <v>19</v>
      </c>
      <c r="B19" s="26"/>
      <c r="C19" s="13">
        <f t="shared" si="1"/>
      </c>
      <c r="D19" s="26"/>
      <c r="E19" s="13">
        <f t="shared" si="2"/>
      </c>
      <c r="F19" s="29">
        <v>2</v>
      </c>
      <c r="G19" s="16">
        <f t="shared" si="3"/>
        <v>3.389830508474576</v>
      </c>
      <c r="H19" s="2"/>
      <c r="I19" s="1"/>
      <c r="J19" s="2"/>
      <c r="K19" s="1"/>
    </row>
    <row r="20" spans="1:11" ht="12.75">
      <c r="A20" s="18" t="s">
        <v>20</v>
      </c>
      <c r="B20" s="26"/>
      <c r="C20" s="13">
        <f t="shared" si="1"/>
      </c>
      <c r="D20" s="26"/>
      <c r="E20" s="13">
        <f t="shared" si="2"/>
      </c>
      <c r="F20" s="29">
        <v>1</v>
      </c>
      <c r="G20" s="16">
        <f t="shared" si="3"/>
        <v>1.694915254237288</v>
      </c>
      <c r="H20" s="2"/>
      <c r="I20" s="1"/>
      <c r="J20" s="2"/>
      <c r="K20" s="1"/>
    </row>
    <row r="21" spans="1:11" ht="12.75">
      <c r="A21" s="18" t="s">
        <v>21</v>
      </c>
      <c r="B21" s="26">
        <v>1</v>
      </c>
      <c r="C21" s="13">
        <f t="shared" si="1"/>
        <v>3.125</v>
      </c>
      <c r="D21" s="26">
        <v>1</v>
      </c>
      <c r="E21" s="13">
        <f t="shared" si="2"/>
        <v>1.9607843137254901</v>
      </c>
      <c r="F21" s="29">
        <v>2</v>
      </c>
      <c r="G21" s="16">
        <f t="shared" si="3"/>
        <v>3.389830508474576</v>
      </c>
      <c r="H21" s="2"/>
      <c r="I21" s="1"/>
      <c r="J21" s="2"/>
      <c r="K21" s="1"/>
    </row>
    <row r="22" spans="1:11" ht="12.75">
      <c r="A22" s="18" t="s">
        <v>22</v>
      </c>
      <c r="B22" s="26"/>
      <c r="C22" s="13">
        <f t="shared" si="1"/>
      </c>
      <c r="D22" s="26">
        <v>1</v>
      </c>
      <c r="E22" s="13">
        <f t="shared" si="2"/>
        <v>1.9607843137254901</v>
      </c>
      <c r="F22" s="29">
        <v>2</v>
      </c>
      <c r="G22" s="16">
        <f t="shared" si="3"/>
        <v>3.389830508474576</v>
      </c>
      <c r="H22" s="2"/>
      <c r="I22" s="1"/>
      <c r="J22" s="2"/>
      <c r="K22" s="1"/>
    </row>
    <row r="23" spans="1:11" ht="12.75">
      <c r="A23" s="18" t="s">
        <v>23</v>
      </c>
      <c r="B23" s="26"/>
      <c r="C23" s="13">
        <f t="shared" si="1"/>
      </c>
      <c r="D23" s="26">
        <v>1</v>
      </c>
      <c r="E23" s="13">
        <f t="shared" si="2"/>
        <v>1.9607843137254901</v>
      </c>
      <c r="F23" s="29">
        <v>1</v>
      </c>
      <c r="G23" s="16">
        <f t="shared" si="3"/>
        <v>1.694915254237288</v>
      </c>
      <c r="H23" s="2"/>
      <c r="I23" s="1"/>
      <c r="J23" s="2"/>
      <c r="K23" s="1"/>
    </row>
    <row r="24" spans="1:11" ht="12.75">
      <c r="A24" s="18" t="s">
        <v>24</v>
      </c>
      <c r="B24" s="26"/>
      <c r="C24" s="13">
        <f t="shared" si="1"/>
      </c>
      <c r="D24" s="26"/>
      <c r="E24" s="13">
        <f t="shared" si="2"/>
      </c>
      <c r="F24" s="29">
        <v>1</v>
      </c>
      <c r="G24" s="16">
        <f t="shared" si="3"/>
        <v>1.694915254237288</v>
      </c>
      <c r="H24" s="2"/>
      <c r="I24" s="1"/>
      <c r="J24" s="2"/>
      <c r="K24" s="1"/>
    </row>
    <row r="25" spans="1:11" ht="12.75">
      <c r="A25" s="18" t="s">
        <v>25</v>
      </c>
      <c r="B25" s="26">
        <v>5</v>
      </c>
      <c r="C25" s="13">
        <f t="shared" si="1"/>
        <v>15.625</v>
      </c>
      <c r="D25" s="26">
        <v>5</v>
      </c>
      <c r="E25" s="13">
        <f t="shared" si="2"/>
        <v>9.803921568627452</v>
      </c>
      <c r="F25" s="29">
        <v>8</v>
      </c>
      <c r="G25" s="16">
        <f t="shared" si="3"/>
        <v>13.559322033898304</v>
      </c>
      <c r="H25" s="2"/>
      <c r="I25" s="1"/>
      <c r="J25" s="2"/>
      <c r="K25" s="1"/>
    </row>
    <row r="26" spans="1:14" ht="12.75">
      <c r="A26" s="30" t="s">
        <v>26</v>
      </c>
      <c r="C26" s="1"/>
      <c r="E26" s="1"/>
      <c r="L26" s="2"/>
      <c r="N26" s="2"/>
    </row>
    <row r="28" ht="12.75">
      <c r="A28" s="12"/>
    </row>
    <row r="30" ht="12.75">
      <c r="A30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7.28125" style="5" customWidth="1"/>
    <col min="2" max="5" width="16.140625" style="2" customWidth="1"/>
    <col min="6" max="6" width="16.140625" style="21" customWidth="1"/>
    <col min="7" max="7" width="16.140625" style="2" customWidth="1"/>
    <col min="8" max="8" width="16.140625" style="21" customWidth="1"/>
    <col min="9" max="9" width="16.140625" style="2" customWidth="1"/>
    <col min="10" max="10" width="16.140625" style="21" customWidth="1"/>
    <col min="11" max="11" width="16.140625" style="2" customWidth="1"/>
    <col min="12" max="13" width="15.57421875" style="0" bestFit="1" customWidth="1"/>
    <col min="14" max="15" width="15.57421875" style="0" customWidth="1"/>
  </cols>
  <sheetData>
    <row r="1" spans="1:2" ht="12.75">
      <c r="A1" s="3" t="s">
        <v>3</v>
      </c>
      <c r="B1" s="8">
        <v>2019</v>
      </c>
    </row>
    <row r="2" ht="12.75">
      <c r="A2" s="4" t="s">
        <v>96</v>
      </c>
    </row>
    <row r="3" spans="1:11" ht="12.75">
      <c r="A3" s="3" t="s">
        <v>4</v>
      </c>
      <c r="B3" s="22">
        <f aca="true" t="shared" si="0" ref="B3:G3">SUM(B7:B48)</f>
        <v>32</v>
      </c>
      <c r="C3" s="10">
        <f t="shared" si="0"/>
        <v>100</v>
      </c>
      <c r="D3" s="22">
        <f t="shared" si="0"/>
        <v>51</v>
      </c>
      <c r="E3" s="10">
        <f t="shared" si="0"/>
        <v>99.99999999999994</v>
      </c>
      <c r="F3" s="22">
        <f t="shared" si="0"/>
        <v>59</v>
      </c>
      <c r="G3" s="10">
        <f t="shared" si="0"/>
        <v>99.99999999999997</v>
      </c>
      <c r="H3"/>
      <c r="I3"/>
      <c r="J3"/>
      <c r="K3"/>
    </row>
    <row r="4" spans="1:11" ht="12.75">
      <c r="A4" s="3" t="s">
        <v>8</v>
      </c>
      <c r="B4" s="23" t="s">
        <v>0</v>
      </c>
      <c r="C4" s="7" t="s">
        <v>1</v>
      </c>
      <c r="D4" s="23" t="s">
        <v>0</v>
      </c>
      <c r="E4" s="7" t="s">
        <v>1</v>
      </c>
      <c r="F4" s="23" t="s">
        <v>0</v>
      </c>
      <c r="G4" s="7" t="s">
        <v>1</v>
      </c>
      <c r="H4" s="7"/>
      <c r="I4" s="7"/>
      <c r="J4" s="7"/>
      <c r="K4" s="7"/>
    </row>
    <row r="5" spans="2:11" ht="12.75">
      <c r="B5" s="24" t="str">
        <f>""&amp;B1-3&amp;"-"&amp;B1-2002&amp;" (n="&amp;B3&amp;")"</f>
        <v>2016-17 (n=32)</v>
      </c>
      <c r="C5" s="9" t="str">
        <f>B5</f>
        <v>2016-17 (n=32)</v>
      </c>
      <c r="D5" s="24" t="str">
        <f>""&amp;B1-2&amp;"-"&amp;B1-2001&amp;" (n="&amp;D3&amp;")"</f>
        <v>2017-18 (n=51)</v>
      </c>
      <c r="E5" s="9" t="str">
        <f>D5</f>
        <v>2017-18 (n=51)</v>
      </c>
      <c r="F5" s="24" t="str">
        <f>""&amp;B1-1&amp;"-"&amp;B1-2000&amp;" (n="&amp;F3&amp;")"</f>
        <v>2018-19 (n=59)</v>
      </c>
      <c r="G5" s="9" t="str">
        <f>F5</f>
        <v>2018-19 (n=59)</v>
      </c>
      <c r="H5" s="9"/>
      <c r="I5" s="9"/>
      <c r="J5" s="9"/>
      <c r="K5" s="9"/>
    </row>
    <row r="6" spans="1:11" ht="12.75">
      <c r="A6" s="32" t="s">
        <v>98</v>
      </c>
      <c r="B6" s="27"/>
      <c r="C6" s="8"/>
      <c r="D6" s="27"/>
      <c r="E6" s="8"/>
      <c r="F6" s="27"/>
      <c r="G6" s="8"/>
      <c r="H6"/>
      <c r="I6"/>
      <c r="J6"/>
      <c r="K6"/>
    </row>
    <row r="7" spans="1:11" ht="12.75">
      <c r="A7" s="19" t="s">
        <v>54</v>
      </c>
      <c r="B7" s="28"/>
      <c r="C7" s="14">
        <f>IF(B7="","",B7/B$3*100)</f>
      </c>
      <c r="D7" s="28">
        <v>1</v>
      </c>
      <c r="E7" s="14">
        <f>IF(D7="","",D7/D$3*100)</f>
        <v>1.9607843137254901</v>
      </c>
      <c r="F7" s="28"/>
      <c r="G7" s="15">
        <f>IF(F7="","",F7/F$3*100)</f>
      </c>
      <c r="H7" s="2"/>
      <c r="I7" s="1"/>
      <c r="J7" s="2"/>
      <c r="K7" s="1"/>
    </row>
    <row r="8" spans="1:11" ht="12.75">
      <c r="A8" s="20" t="s">
        <v>55</v>
      </c>
      <c r="B8" s="29">
        <v>1</v>
      </c>
      <c r="C8" s="13">
        <f aca="true" t="shared" si="1" ref="C8:C48">IF(B8="","",B8/B$3*100)</f>
        <v>3.125</v>
      </c>
      <c r="D8" s="29"/>
      <c r="E8" s="13">
        <f aca="true" t="shared" si="2" ref="E8:E48">IF(D8="","",D8/D$3*100)</f>
      </c>
      <c r="F8" s="29">
        <v>1</v>
      </c>
      <c r="G8" s="16">
        <f aca="true" t="shared" si="3" ref="G8:G48">IF(F8="","",F8/F$3*100)</f>
        <v>1.694915254237288</v>
      </c>
      <c r="H8" s="2"/>
      <c r="I8" s="1"/>
      <c r="J8" s="2"/>
      <c r="K8" s="1"/>
    </row>
    <row r="9" spans="1:11" ht="12.75">
      <c r="A9" s="20" t="s">
        <v>56</v>
      </c>
      <c r="B9" s="29">
        <v>1</v>
      </c>
      <c r="C9" s="13">
        <f t="shared" si="1"/>
        <v>3.125</v>
      </c>
      <c r="D9" s="29">
        <v>1</v>
      </c>
      <c r="E9" s="13">
        <f t="shared" si="2"/>
        <v>1.9607843137254901</v>
      </c>
      <c r="F9" s="29">
        <v>1</v>
      </c>
      <c r="G9" s="16">
        <f t="shared" si="3"/>
        <v>1.694915254237288</v>
      </c>
      <c r="H9" s="2"/>
      <c r="I9" s="1"/>
      <c r="J9" s="2"/>
      <c r="K9" s="1"/>
    </row>
    <row r="10" spans="1:11" ht="12.75">
      <c r="A10" s="20" t="s">
        <v>57</v>
      </c>
      <c r="B10" s="29">
        <v>5</v>
      </c>
      <c r="C10" s="13">
        <f t="shared" si="1"/>
        <v>15.625</v>
      </c>
      <c r="D10" s="29">
        <v>5</v>
      </c>
      <c r="E10" s="13">
        <f t="shared" si="2"/>
        <v>9.803921568627452</v>
      </c>
      <c r="F10" s="29">
        <v>2</v>
      </c>
      <c r="G10" s="16">
        <f t="shared" si="3"/>
        <v>3.389830508474576</v>
      </c>
      <c r="H10" s="2"/>
      <c r="I10" s="1"/>
      <c r="J10" s="2"/>
      <c r="K10" s="1"/>
    </row>
    <row r="11" spans="1:11" ht="12.75">
      <c r="A11" s="20" t="s">
        <v>58</v>
      </c>
      <c r="B11" s="29">
        <v>1</v>
      </c>
      <c r="C11" s="13">
        <f t="shared" si="1"/>
        <v>3.125</v>
      </c>
      <c r="D11" s="29">
        <v>1</v>
      </c>
      <c r="E11" s="13">
        <f t="shared" si="2"/>
        <v>1.9607843137254901</v>
      </c>
      <c r="F11" s="29"/>
      <c r="G11" s="16">
        <f t="shared" si="3"/>
      </c>
      <c r="H11" s="2"/>
      <c r="I11" s="1"/>
      <c r="J11" s="2"/>
      <c r="K11" s="1"/>
    </row>
    <row r="12" spans="1:11" ht="12.75">
      <c r="A12" s="20" t="s">
        <v>59</v>
      </c>
      <c r="B12" s="29"/>
      <c r="C12" s="13">
        <f t="shared" si="1"/>
      </c>
      <c r="D12" s="29">
        <v>4</v>
      </c>
      <c r="E12" s="13">
        <f t="shared" si="2"/>
        <v>7.8431372549019605</v>
      </c>
      <c r="F12" s="29">
        <v>6</v>
      </c>
      <c r="G12" s="16">
        <f t="shared" si="3"/>
        <v>10.16949152542373</v>
      </c>
      <c r="H12" s="2"/>
      <c r="I12" s="1"/>
      <c r="J12" s="2"/>
      <c r="K12" s="1"/>
    </row>
    <row r="13" spans="1:11" ht="12.75">
      <c r="A13" s="20" t="s">
        <v>60</v>
      </c>
      <c r="B13" s="29">
        <v>1</v>
      </c>
      <c r="C13" s="13">
        <f t="shared" si="1"/>
        <v>3.125</v>
      </c>
      <c r="D13" s="29">
        <v>1</v>
      </c>
      <c r="E13" s="13">
        <f t="shared" si="2"/>
        <v>1.9607843137254901</v>
      </c>
      <c r="F13" s="29">
        <v>1</v>
      </c>
      <c r="G13" s="16">
        <f t="shared" si="3"/>
        <v>1.694915254237288</v>
      </c>
      <c r="H13" s="2"/>
      <c r="I13" s="1"/>
      <c r="J13" s="2"/>
      <c r="K13" s="1"/>
    </row>
    <row r="14" spans="1:11" ht="12.75">
      <c r="A14" s="20" t="s">
        <v>61</v>
      </c>
      <c r="B14" s="29">
        <v>3</v>
      </c>
      <c r="C14" s="13">
        <f t="shared" si="1"/>
        <v>9.375</v>
      </c>
      <c r="D14" s="29">
        <v>11</v>
      </c>
      <c r="E14" s="13">
        <f t="shared" si="2"/>
        <v>21.568627450980394</v>
      </c>
      <c r="F14" s="29">
        <v>4</v>
      </c>
      <c r="G14" s="16">
        <f t="shared" si="3"/>
        <v>6.779661016949152</v>
      </c>
      <c r="H14" s="2"/>
      <c r="I14" s="1"/>
      <c r="J14" s="2"/>
      <c r="K14" s="1"/>
    </row>
    <row r="15" spans="1:11" ht="12.75">
      <c r="A15" s="20" t="s">
        <v>62</v>
      </c>
      <c r="B15" s="29"/>
      <c r="C15" s="13">
        <f t="shared" si="1"/>
      </c>
      <c r="D15" s="29"/>
      <c r="E15" s="13">
        <f t="shared" si="2"/>
      </c>
      <c r="F15" s="29">
        <v>1</v>
      </c>
      <c r="G15" s="16">
        <f t="shared" si="3"/>
        <v>1.694915254237288</v>
      </c>
      <c r="H15" s="2"/>
      <c r="I15" s="1"/>
      <c r="J15" s="2"/>
      <c r="K15" s="1"/>
    </row>
    <row r="16" spans="1:11" ht="12.75">
      <c r="A16" s="20" t="s">
        <v>63</v>
      </c>
      <c r="B16" s="29">
        <v>1</v>
      </c>
      <c r="C16" s="13">
        <f t="shared" si="1"/>
        <v>3.125</v>
      </c>
      <c r="D16" s="29">
        <v>4</v>
      </c>
      <c r="E16" s="13">
        <f t="shared" si="2"/>
        <v>7.8431372549019605</v>
      </c>
      <c r="F16" s="29">
        <v>10</v>
      </c>
      <c r="G16" s="16">
        <f t="shared" si="3"/>
        <v>16.94915254237288</v>
      </c>
      <c r="H16" s="2"/>
      <c r="I16" s="1"/>
      <c r="J16" s="2"/>
      <c r="K16" s="1"/>
    </row>
    <row r="17" spans="1:11" ht="12.75">
      <c r="A17" s="20" t="s">
        <v>64</v>
      </c>
      <c r="B17" s="29">
        <v>1</v>
      </c>
      <c r="C17" s="13">
        <f t="shared" si="1"/>
        <v>3.125</v>
      </c>
      <c r="D17" s="29"/>
      <c r="E17" s="13">
        <f t="shared" si="2"/>
      </c>
      <c r="F17" s="29"/>
      <c r="G17" s="16">
        <f t="shared" si="3"/>
      </c>
      <c r="H17" s="2"/>
      <c r="I17" s="1"/>
      <c r="J17" s="2"/>
      <c r="K17" s="1"/>
    </row>
    <row r="18" spans="1:11" ht="12.75">
      <c r="A18" s="20" t="s">
        <v>65</v>
      </c>
      <c r="B18" s="29">
        <v>1</v>
      </c>
      <c r="C18" s="13">
        <f t="shared" si="1"/>
        <v>3.125</v>
      </c>
      <c r="D18" s="29"/>
      <c r="E18" s="13">
        <f t="shared" si="2"/>
      </c>
      <c r="F18" s="29"/>
      <c r="G18" s="16">
        <f t="shared" si="3"/>
      </c>
      <c r="H18" s="2"/>
      <c r="I18" s="1"/>
      <c r="J18" s="2"/>
      <c r="K18" s="1"/>
    </row>
    <row r="19" spans="1:11" ht="12.75">
      <c r="A19" s="20" t="s">
        <v>66</v>
      </c>
      <c r="B19" s="29"/>
      <c r="C19" s="13">
        <f t="shared" si="1"/>
      </c>
      <c r="D19" s="29"/>
      <c r="E19" s="13">
        <f t="shared" si="2"/>
      </c>
      <c r="F19" s="29">
        <v>1</v>
      </c>
      <c r="G19" s="16">
        <f t="shared" si="3"/>
        <v>1.694915254237288</v>
      </c>
      <c r="H19" s="2"/>
      <c r="I19" s="1"/>
      <c r="J19" s="2"/>
      <c r="K19" s="1"/>
    </row>
    <row r="20" spans="1:11" ht="12.75">
      <c r="A20" s="20" t="s">
        <v>67</v>
      </c>
      <c r="B20" s="29"/>
      <c r="C20" s="13">
        <f t="shared" si="1"/>
      </c>
      <c r="D20" s="29">
        <v>1</v>
      </c>
      <c r="E20" s="13">
        <f t="shared" si="2"/>
        <v>1.9607843137254901</v>
      </c>
      <c r="F20" s="29"/>
      <c r="G20" s="16">
        <f t="shared" si="3"/>
      </c>
      <c r="H20" s="2"/>
      <c r="I20" s="1"/>
      <c r="J20" s="2"/>
      <c r="K20" s="1"/>
    </row>
    <row r="21" spans="1:11" ht="12.75">
      <c r="A21" s="20" t="s">
        <v>68</v>
      </c>
      <c r="B21" s="29">
        <v>1</v>
      </c>
      <c r="C21" s="13">
        <f t="shared" si="1"/>
        <v>3.125</v>
      </c>
      <c r="D21" s="29">
        <v>1</v>
      </c>
      <c r="E21" s="13">
        <f t="shared" si="2"/>
        <v>1.9607843137254901</v>
      </c>
      <c r="F21" s="29"/>
      <c r="G21" s="16">
        <f t="shared" si="3"/>
      </c>
      <c r="H21" s="2"/>
      <c r="I21" s="1"/>
      <c r="J21" s="2"/>
      <c r="K21" s="1"/>
    </row>
    <row r="22" spans="1:11" ht="12.75">
      <c r="A22" s="20" t="s">
        <v>69</v>
      </c>
      <c r="B22" s="29"/>
      <c r="C22" s="13">
        <f t="shared" si="1"/>
      </c>
      <c r="D22" s="29">
        <v>1</v>
      </c>
      <c r="E22" s="13">
        <f t="shared" si="2"/>
        <v>1.9607843137254901</v>
      </c>
      <c r="F22" s="29">
        <v>2</v>
      </c>
      <c r="G22" s="16">
        <f t="shared" si="3"/>
        <v>3.389830508474576</v>
      </c>
      <c r="H22" s="2"/>
      <c r="I22" s="1"/>
      <c r="J22" s="2"/>
      <c r="K22" s="1"/>
    </row>
    <row r="23" spans="1:11" ht="12.75">
      <c r="A23" s="20" t="s">
        <v>70</v>
      </c>
      <c r="B23" s="29">
        <v>1</v>
      </c>
      <c r="C23" s="13">
        <f t="shared" si="1"/>
        <v>3.125</v>
      </c>
      <c r="D23" s="29"/>
      <c r="E23" s="13">
        <f t="shared" si="2"/>
      </c>
      <c r="F23" s="29">
        <v>1</v>
      </c>
      <c r="G23" s="16">
        <f t="shared" si="3"/>
        <v>1.694915254237288</v>
      </c>
      <c r="H23" s="2"/>
      <c r="I23" s="1"/>
      <c r="J23" s="2"/>
      <c r="K23" s="1"/>
    </row>
    <row r="24" spans="1:11" ht="12.75">
      <c r="A24" s="20" t="s">
        <v>71</v>
      </c>
      <c r="B24" s="29">
        <v>1</v>
      </c>
      <c r="C24" s="13">
        <f t="shared" si="1"/>
        <v>3.125</v>
      </c>
      <c r="D24" s="29">
        <v>1</v>
      </c>
      <c r="E24" s="13">
        <f t="shared" si="2"/>
        <v>1.9607843137254901</v>
      </c>
      <c r="F24" s="29"/>
      <c r="G24" s="16">
        <f t="shared" si="3"/>
      </c>
      <c r="H24" s="2"/>
      <c r="I24" s="1"/>
      <c r="J24" s="2"/>
      <c r="K24" s="1"/>
    </row>
    <row r="25" spans="1:11" ht="12.75">
      <c r="A25" s="20" t="s">
        <v>72</v>
      </c>
      <c r="B25" s="29">
        <v>2</v>
      </c>
      <c r="C25" s="13">
        <f t="shared" si="1"/>
        <v>6.25</v>
      </c>
      <c r="D25" s="29">
        <v>2</v>
      </c>
      <c r="E25" s="13">
        <f t="shared" si="2"/>
        <v>3.9215686274509802</v>
      </c>
      <c r="F25" s="29">
        <v>3</v>
      </c>
      <c r="G25" s="16">
        <f t="shared" si="3"/>
        <v>5.084745762711865</v>
      </c>
      <c r="H25" s="2"/>
      <c r="I25" s="1"/>
      <c r="J25" s="2"/>
      <c r="K25" s="1"/>
    </row>
    <row r="26" spans="1:11" ht="12.75">
      <c r="A26" s="20" t="s">
        <v>73</v>
      </c>
      <c r="B26" s="29">
        <v>2</v>
      </c>
      <c r="C26" s="13">
        <f t="shared" si="1"/>
        <v>6.25</v>
      </c>
      <c r="D26" s="29">
        <v>3</v>
      </c>
      <c r="E26" s="13">
        <f t="shared" si="2"/>
        <v>5.88235294117647</v>
      </c>
      <c r="F26" s="29">
        <v>3</v>
      </c>
      <c r="G26" s="16">
        <f t="shared" si="3"/>
        <v>5.084745762711865</v>
      </c>
      <c r="H26" s="2"/>
      <c r="I26" s="1"/>
      <c r="J26" s="2"/>
      <c r="K26" s="1"/>
    </row>
    <row r="27" spans="1:11" ht="12.75">
      <c r="A27" s="20" t="s">
        <v>74</v>
      </c>
      <c r="B27" s="29"/>
      <c r="C27" s="13">
        <f t="shared" si="1"/>
      </c>
      <c r="D27" s="29">
        <v>1</v>
      </c>
      <c r="E27" s="13">
        <f t="shared" si="2"/>
        <v>1.9607843137254901</v>
      </c>
      <c r="F27" s="29">
        <v>1</v>
      </c>
      <c r="G27" s="16">
        <f t="shared" si="3"/>
        <v>1.694915254237288</v>
      </c>
      <c r="H27" s="2"/>
      <c r="I27" s="1"/>
      <c r="J27" s="2"/>
      <c r="K27" s="1"/>
    </row>
    <row r="28" spans="1:11" ht="12.75">
      <c r="A28" s="20" t="s">
        <v>75</v>
      </c>
      <c r="B28" s="29">
        <v>1</v>
      </c>
      <c r="C28" s="13">
        <f t="shared" si="1"/>
        <v>3.125</v>
      </c>
      <c r="D28" s="29"/>
      <c r="E28" s="13">
        <f t="shared" si="2"/>
      </c>
      <c r="F28" s="29">
        <v>2</v>
      </c>
      <c r="G28" s="16">
        <f t="shared" si="3"/>
        <v>3.389830508474576</v>
      </c>
      <c r="H28" s="2"/>
      <c r="I28" s="1"/>
      <c r="J28" s="2"/>
      <c r="K28" s="1"/>
    </row>
    <row r="29" spans="1:11" ht="12.75">
      <c r="A29" s="20" t="s">
        <v>76</v>
      </c>
      <c r="B29" s="29"/>
      <c r="C29" s="13">
        <f t="shared" si="1"/>
      </c>
      <c r="D29" s="29"/>
      <c r="E29" s="13">
        <f t="shared" si="2"/>
      </c>
      <c r="F29" s="29">
        <v>1</v>
      </c>
      <c r="G29" s="16">
        <f t="shared" si="3"/>
        <v>1.694915254237288</v>
      </c>
      <c r="H29" s="2"/>
      <c r="I29" s="1"/>
      <c r="J29" s="2"/>
      <c r="K29" s="1"/>
    </row>
    <row r="30" spans="1:11" ht="12.75">
      <c r="A30" s="20" t="s">
        <v>77</v>
      </c>
      <c r="B30" s="29"/>
      <c r="C30" s="13">
        <f t="shared" si="1"/>
      </c>
      <c r="D30" s="29">
        <v>2</v>
      </c>
      <c r="E30" s="13">
        <f t="shared" si="2"/>
        <v>3.9215686274509802</v>
      </c>
      <c r="F30" s="29">
        <v>2</v>
      </c>
      <c r="G30" s="16">
        <f t="shared" si="3"/>
        <v>3.389830508474576</v>
      </c>
      <c r="H30" s="2"/>
      <c r="I30" s="1"/>
      <c r="J30" s="2"/>
      <c r="K30" s="1"/>
    </row>
    <row r="31" spans="1:11" ht="12.75">
      <c r="A31" s="20" t="s">
        <v>78</v>
      </c>
      <c r="B31" s="29"/>
      <c r="C31" s="13">
        <f t="shared" si="1"/>
      </c>
      <c r="D31" s="29"/>
      <c r="E31" s="13">
        <f t="shared" si="2"/>
      </c>
      <c r="F31" s="29">
        <v>1</v>
      </c>
      <c r="G31" s="16">
        <f t="shared" si="3"/>
        <v>1.694915254237288</v>
      </c>
      <c r="H31" s="2"/>
      <c r="I31" s="1"/>
      <c r="J31" s="2"/>
      <c r="K31" s="1"/>
    </row>
    <row r="32" spans="1:11" ht="12.75">
      <c r="A32" s="20" t="s">
        <v>79</v>
      </c>
      <c r="B32" s="29"/>
      <c r="C32" s="13">
        <f t="shared" si="1"/>
      </c>
      <c r="D32" s="29"/>
      <c r="E32" s="13">
        <f t="shared" si="2"/>
      </c>
      <c r="F32" s="29">
        <v>1</v>
      </c>
      <c r="G32" s="16">
        <f t="shared" si="3"/>
        <v>1.694915254237288</v>
      </c>
      <c r="H32" s="2"/>
      <c r="I32" s="1"/>
      <c r="J32" s="2"/>
      <c r="K32" s="1"/>
    </row>
    <row r="33" spans="1:11" ht="12.75">
      <c r="A33" s="20" t="s">
        <v>80</v>
      </c>
      <c r="B33" s="29"/>
      <c r="C33" s="13">
        <f t="shared" si="1"/>
      </c>
      <c r="D33" s="29"/>
      <c r="E33" s="13">
        <f t="shared" si="2"/>
      </c>
      <c r="F33" s="29">
        <v>1</v>
      </c>
      <c r="G33" s="16">
        <f t="shared" si="3"/>
        <v>1.694915254237288</v>
      </c>
      <c r="H33" s="2"/>
      <c r="I33" s="1"/>
      <c r="J33" s="2"/>
      <c r="K33" s="1"/>
    </row>
    <row r="34" spans="1:7" ht="12.75">
      <c r="A34" s="3" t="s">
        <v>81</v>
      </c>
      <c r="C34" s="13">
        <f t="shared" si="1"/>
      </c>
      <c r="D34" s="2">
        <v>3</v>
      </c>
      <c r="E34" s="13">
        <f t="shared" si="2"/>
        <v>5.88235294117647</v>
      </c>
      <c r="F34" s="21">
        <v>1</v>
      </c>
      <c r="G34" s="16">
        <f t="shared" si="3"/>
        <v>1.694915254237288</v>
      </c>
    </row>
    <row r="35" spans="1:7" ht="12.75">
      <c r="A35" s="3" t="s">
        <v>82</v>
      </c>
      <c r="B35" s="2">
        <v>1</v>
      </c>
      <c r="C35" s="13">
        <f t="shared" si="1"/>
        <v>3.125</v>
      </c>
      <c r="D35" s="2">
        <v>1</v>
      </c>
      <c r="E35" s="13">
        <f t="shared" si="2"/>
        <v>1.9607843137254901</v>
      </c>
      <c r="G35" s="16">
        <f t="shared" si="3"/>
      </c>
    </row>
    <row r="36" spans="1:7" ht="12.75">
      <c r="A36" s="3" t="s">
        <v>83</v>
      </c>
      <c r="C36" s="13">
        <f t="shared" si="1"/>
      </c>
      <c r="E36" s="13">
        <f t="shared" si="2"/>
      </c>
      <c r="F36" s="21">
        <v>1</v>
      </c>
      <c r="G36" s="16">
        <f t="shared" si="3"/>
        <v>1.694915254237288</v>
      </c>
    </row>
    <row r="37" spans="1:7" ht="12.75">
      <c r="A37" s="3" t="s">
        <v>84</v>
      </c>
      <c r="C37" s="13">
        <f t="shared" si="1"/>
      </c>
      <c r="D37" s="2">
        <v>1</v>
      </c>
      <c r="E37" s="13">
        <f t="shared" si="2"/>
        <v>1.9607843137254901</v>
      </c>
      <c r="F37" s="21">
        <v>1</v>
      </c>
      <c r="G37" s="16">
        <f t="shared" si="3"/>
        <v>1.694915254237288</v>
      </c>
    </row>
    <row r="38" spans="1:7" ht="12.75">
      <c r="A38" s="3" t="s">
        <v>85</v>
      </c>
      <c r="B38" s="2">
        <v>1</v>
      </c>
      <c r="C38" s="13">
        <f t="shared" si="1"/>
        <v>3.125</v>
      </c>
      <c r="D38" s="2">
        <v>1</v>
      </c>
      <c r="E38" s="13">
        <f t="shared" si="2"/>
        <v>1.9607843137254901</v>
      </c>
      <c r="F38" s="21">
        <v>2</v>
      </c>
      <c r="G38" s="16">
        <f t="shared" si="3"/>
        <v>3.389830508474576</v>
      </c>
    </row>
    <row r="39" spans="1:7" ht="12.75">
      <c r="A39" s="3" t="s">
        <v>86</v>
      </c>
      <c r="B39" s="2">
        <v>1</v>
      </c>
      <c r="C39" s="13">
        <f t="shared" si="1"/>
        <v>3.125</v>
      </c>
      <c r="D39" s="2">
        <v>1</v>
      </c>
      <c r="E39" s="13">
        <f t="shared" si="2"/>
        <v>1.9607843137254901</v>
      </c>
      <c r="F39" s="21">
        <v>1</v>
      </c>
      <c r="G39" s="16">
        <f t="shared" si="3"/>
        <v>1.694915254237288</v>
      </c>
    </row>
    <row r="40" spans="1:7" ht="12.75">
      <c r="A40" s="3" t="s">
        <v>87</v>
      </c>
      <c r="C40" s="13">
        <f t="shared" si="1"/>
      </c>
      <c r="E40" s="13">
        <f t="shared" si="2"/>
      </c>
      <c r="F40" s="21">
        <v>2</v>
      </c>
      <c r="G40" s="16">
        <f t="shared" si="3"/>
        <v>3.389830508474576</v>
      </c>
    </row>
    <row r="41" spans="1:7" ht="12.75">
      <c r="A41" s="3" t="s">
        <v>88</v>
      </c>
      <c r="C41" s="13">
        <f t="shared" si="1"/>
      </c>
      <c r="D41" s="2">
        <v>1</v>
      </c>
      <c r="E41" s="13">
        <f t="shared" si="2"/>
        <v>1.9607843137254901</v>
      </c>
      <c r="G41" s="16">
        <f t="shared" si="3"/>
      </c>
    </row>
    <row r="42" spans="1:7" ht="12.75">
      <c r="A42" s="3" t="s">
        <v>89</v>
      </c>
      <c r="B42" s="2">
        <v>1</v>
      </c>
      <c r="C42" s="13">
        <f t="shared" si="1"/>
        <v>3.125</v>
      </c>
      <c r="E42" s="13">
        <f t="shared" si="2"/>
      </c>
      <c r="F42" s="21">
        <v>1</v>
      </c>
      <c r="G42" s="16">
        <f t="shared" si="3"/>
        <v>1.694915254237288</v>
      </c>
    </row>
    <row r="43" spans="1:7" ht="12.75">
      <c r="A43" s="3" t="s">
        <v>90</v>
      </c>
      <c r="C43" s="13">
        <f t="shared" si="1"/>
      </c>
      <c r="D43" s="2">
        <v>2</v>
      </c>
      <c r="E43" s="13">
        <f t="shared" si="2"/>
        <v>3.9215686274509802</v>
      </c>
      <c r="F43" s="21">
        <v>2</v>
      </c>
      <c r="G43" s="16">
        <f t="shared" si="3"/>
        <v>3.389830508474576</v>
      </c>
    </row>
    <row r="44" spans="1:7" ht="12.75">
      <c r="A44" s="3" t="s">
        <v>91</v>
      </c>
      <c r="B44" s="2">
        <v>1</v>
      </c>
      <c r="C44" s="13">
        <f t="shared" si="1"/>
        <v>3.125</v>
      </c>
      <c r="E44" s="13">
        <f t="shared" si="2"/>
      </c>
      <c r="F44" s="21">
        <v>1</v>
      </c>
      <c r="G44" s="16">
        <f t="shared" si="3"/>
        <v>1.694915254237288</v>
      </c>
    </row>
    <row r="45" spans="1:7" ht="12.75">
      <c r="A45" s="3" t="s">
        <v>92</v>
      </c>
      <c r="C45" s="13">
        <f t="shared" si="1"/>
      </c>
      <c r="D45" s="2">
        <v>1</v>
      </c>
      <c r="E45" s="13">
        <f t="shared" si="2"/>
        <v>1.9607843137254901</v>
      </c>
      <c r="G45" s="16">
        <f t="shared" si="3"/>
      </c>
    </row>
    <row r="46" spans="1:7" ht="12.75">
      <c r="A46" s="3" t="s">
        <v>93</v>
      </c>
      <c r="B46" s="2">
        <v>2</v>
      </c>
      <c r="C46" s="13">
        <f t="shared" si="1"/>
        <v>6.25</v>
      </c>
      <c r="E46" s="13">
        <f t="shared" si="2"/>
      </c>
      <c r="F46" s="21">
        <v>1</v>
      </c>
      <c r="G46" s="16">
        <f t="shared" si="3"/>
        <v>1.694915254237288</v>
      </c>
    </row>
    <row r="47" spans="1:7" ht="12.75">
      <c r="A47" s="3" t="s">
        <v>94</v>
      </c>
      <c r="B47" s="2">
        <v>1</v>
      </c>
      <c r="C47" s="13">
        <f t="shared" si="1"/>
        <v>3.125</v>
      </c>
      <c r="E47" s="13">
        <f t="shared" si="2"/>
      </c>
      <c r="F47" s="21">
        <v>1</v>
      </c>
      <c r="G47" s="16">
        <f t="shared" si="3"/>
        <v>1.694915254237288</v>
      </c>
    </row>
    <row r="48" spans="1:7" ht="12.75">
      <c r="A48" s="3" t="s">
        <v>95</v>
      </c>
      <c r="B48" s="2">
        <v>1</v>
      </c>
      <c r="C48" s="13">
        <f t="shared" si="1"/>
        <v>3.125</v>
      </c>
      <c r="E48" s="13">
        <f t="shared" si="2"/>
      </c>
      <c r="G48" s="16">
        <f t="shared" si="3"/>
      </c>
    </row>
  </sheetData>
  <sheetProtection/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9.8515625" style="5" customWidth="1"/>
    <col min="2" max="5" width="16.140625" style="2" customWidth="1"/>
    <col min="6" max="6" width="16.140625" style="21" customWidth="1"/>
    <col min="7" max="7" width="16.140625" style="2" customWidth="1"/>
    <col min="8" max="8" width="16.140625" style="21" customWidth="1"/>
    <col min="9" max="9" width="16.140625" style="2" customWidth="1"/>
    <col min="10" max="10" width="16.140625" style="21" customWidth="1"/>
    <col min="11" max="11" width="16.140625" style="2" customWidth="1"/>
    <col min="12" max="13" width="15.57421875" style="0" bestFit="1" customWidth="1"/>
    <col min="14" max="15" width="15.57421875" style="0" customWidth="1"/>
  </cols>
  <sheetData>
    <row r="1" spans="1:2" ht="12.75">
      <c r="A1" s="3" t="s">
        <v>3</v>
      </c>
      <c r="B1" s="8">
        <v>2019</v>
      </c>
    </row>
    <row r="2" ht="12.75">
      <c r="A2" s="4" t="s">
        <v>6</v>
      </c>
    </row>
    <row r="3" spans="1:11" ht="12.75">
      <c r="A3" s="3" t="s">
        <v>4</v>
      </c>
      <c r="B3" s="22">
        <f aca="true" t="shared" si="0" ref="B3:G3">SUM(B7:B33)</f>
        <v>32</v>
      </c>
      <c r="C3" s="10">
        <f t="shared" si="0"/>
        <v>100</v>
      </c>
      <c r="D3" s="22">
        <f t="shared" si="0"/>
        <v>51</v>
      </c>
      <c r="E3" s="10">
        <f t="shared" si="0"/>
        <v>99.99999999999996</v>
      </c>
      <c r="F3" s="22">
        <f t="shared" si="0"/>
        <v>59</v>
      </c>
      <c r="G3" s="10">
        <f t="shared" si="0"/>
        <v>99.99999999999999</v>
      </c>
      <c r="H3"/>
      <c r="I3"/>
      <c r="J3"/>
      <c r="K3"/>
    </row>
    <row r="4" spans="1:11" ht="12.75">
      <c r="A4" s="3" t="s">
        <v>8</v>
      </c>
      <c r="B4" s="23" t="s">
        <v>0</v>
      </c>
      <c r="C4" s="7" t="s">
        <v>1</v>
      </c>
      <c r="D4" s="23" t="s">
        <v>0</v>
      </c>
      <c r="E4" s="7" t="s">
        <v>1</v>
      </c>
      <c r="F4" s="23" t="s">
        <v>0</v>
      </c>
      <c r="G4" s="7" t="s">
        <v>1</v>
      </c>
      <c r="H4" s="7"/>
      <c r="I4" s="7"/>
      <c r="J4" s="7"/>
      <c r="K4" s="7"/>
    </row>
    <row r="5" spans="2:11" ht="12.75">
      <c r="B5" s="24" t="str">
        <f>""&amp;B1-3&amp;"-"&amp;B1-2002&amp;" (n="&amp;B3&amp;")"</f>
        <v>2016-17 (n=32)</v>
      </c>
      <c r="C5" s="9" t="str">
        <f>B5</f>
        <v>2016-17 (n=32)</v>
      </c>
      <c r="D5" s="24" t="str">
        <f>""&amp;B1-2&amp;"-"&amp;B1-2001&amp;" (n="&amp;D3&amp;")"</f>
        <v>2017-18 (n=51)</v>
      </c>
      <c r="E5" s="9" t="str">
        <f>D5</f>
        <v>2017-18 (n=51)</v>
      </c>
      <c r="F5" s="24" t="str">
        <f>""&amp;B1-1&amp;"-"&amp;B1-2000&amp;" (n="&amp;F3&amp;")"</f>
        <v>2018-19 (n=59)</v>
      </c>
      <c r="G5" s="9" t="str">
        <f>F5</f>
        <v>2018-19 (n=59)</v>
      </c>
      <c r="H5" s="9"/>
      <c r="I5" s="9"/>
      <c r="J5" s="9"/>
      <c r="K5" s="9"/>
    </row>
    <row r="6" spans="1:11" ht="12.75">
      <c r="A6" s="33" t="s">
        <v>99</v>
      </c>
      <c r="B6" s="27"/>
      <c r="C6" s="8"/>
      <c r="D6" s="27"/>
      <c r="E6" s="8"/>
      <c r="F6" s="27"/>
      <c r="G6" s="8"/>
      <c r="H6"/>
      <c r="I6"/>
      <c r="J6"/>
      <c r="K6"/>
    </row>
    <row r="7" spans="1:11" ht="12.75">
      <c r="A7" s="19" t="s">
        <v>27</v>
      </c>
      <c r="B7" s="28">
        <v>4</v>
      </c>
      <c r="C7" s="14">
        <f>IF(B7="","",B7/B$3*100)</f>
        <v>12.5</v>
      </c>
      <c r="D7" s="28"/>
      <c r="E7" s="14">
        <f>IF(D7="","",D7/D$3*100)</f>
      </c>
      <c r="F7" s="28">
        <v>4</v>
      </c>
      <c r="G7" s="15">
        <f>IF(F7="","",F7/F$3*100)</f>
        <v>6.779661016949152</v>
      </c>
      <c r="H7" s="2"/>
      <c r="I7" s="1"/>
      <c r="J7" s="2"/>
      <c r="K7" s="1"/>
    </row>
    <row r="8" spans="1:11" ht="12.75">
      <c r="A8" s="20" t="s">
        <v>28</v>
      </c>
      <c r="B8" s="29"/>
      <c r="C8" s="13">
        <f aca="true" t="shared" si="1" ref="C8:C33">IF(B8="","",B8/B$3*100)</f>
      </c>
      <c r="D8" s="29">
        <v>1</v>
      </c>
      <c r="E8" s="13">
        <f aca="true" t="shared" si="2" ref="E8:E33">IF(D8="","",D8/D$3*100)</f>
        <v>1.9607843137254901</v>
      </c>
      <c r="F8" s="29"/>
      <c r="G8" s="16">
        <f aca="true" t="shared" si="3" ref="G8:G33">IF(F8="","",F8/F$3*100)</f>
      </c>
      <c r="H8" s="2"/>
      <c r="I8" s="1"/>
      <c r="J8" s="2"/>
      <c r="K8" s="1"/>
    </row>
    <row r="9" spans="1:11" ht="12.75">
      <c r="A9" s="20" t="s">
        <v>29</v>
      </c>
      <c r="B9" s="29">
        <v>2</v>
      </c>
      <c r="C9" s="13">
        <f t="shared" si="1"/>
        <v>6.25</v>
      </c>
      <c r="D9" s="29">
        <v>3</v>
      </c>
      <c r="E9" s="13">
        <f t="shared" si="2"/>
        <v>5.88235294117647</v>
      </c>
      <c r="F9" s="29">
        <v>1</v>
      </c>
      <c r="G9" s="16">
        <f t="shared" si="3"/>
        <v>1.694915254237288</v>
      </c>
      <c r="H9" s="2"/>
      <c r="I9" s="1"/>
      <c r="J9" s="2"/>
      <c r="K9" s="1"/>
    </row>
    <row r="10" spans="1:11" ht="12.75">
      <c r="A10" s="20" t="s">
        <v>30</v>
      </c>
      <c r="B10" s="29"/>
      <c r="C10" s="13">
        <f t="shared" si="1"/>
      </c>
      <c r="D10" s="29"/>
      <c r="E10" s="13">
        <f t="shared" si="2"/>
      </c>
      <c r="F10" s="29">
        <v>2</v>
      </c>
      <c r="G10" s="16">
        <f t="shared" si="3"/>
        <v>3.389830508474576</v>
      </c>
      <c r="H10" s="2"/>
      <c r="I10" s="1"/>
      <c r="J10" s="2"/>
      <c r="K10" s="1"/>
    </row>
    <row r="11" spans="1:11" ht="12.75">
      <c r="A11" s="20" t="s">
        <v>31</v>
      </c>
      <c r="B11" s="29">
        <v>1</v>
      </c>
      <c r="C11" s="13">
        <f t="shared" si="1"/>
        <v>3.125</v>
      </c>
      <c r="D11" s="29">
        <v>2</v>
      </c>
      <c r="E11" s="13">
        <f t="shared" si="2"/>
        <v>3.9215686274509802</v>
      </c>
      <c r="F11" s="29"/>
      <c r="G11" s="16">
        <f t="shared" si="3"/>
      </c>
      <c r="H11" s="2"/>
      <c r="I11" s="1"/>
      <c r="J11" s="2"/>
      <c r="K11" s="1"/>
    </row>
    <row r="12" spans="1:11" ht="12.75">
      <c r="A12" s="20" t="s">
        <v>32</v>
      </c>
      <c r="B12" s="29"/>
      <c r="C12" s="13">
        <f t="shared" si="1"/>
      </c>
      <c r="D12" s="29"/>
      <c r="E12" s="13">
        <f t="shared" si="2"/>
      </c>
      <c r="F12" s="29">
        <v>1</v>
      </c>
      <c r="G12" s="16">
        <f t="shared" si="3"/>
        <v>1.694915254237288</v>
      </c>
      <c r="H12" s="2"/>
      <c r="I12" s="1"/>
      <c r="J12" s="2"/>
      <c r="K12" s="1"/>
    </row>
    <row r="13" spans="1:11" ht="12.75">
      <c r="A13" s="20" t="s">
        <v>33</v>
      </c>
      <c r="B13" s="29">
        <v>1</v>
      </c>
      <c r="C13" s="13">
        <f t="shared" si="1"/>
        <v>3.125</v>
      </c>
      <c r="D13" s="29"/>
      <c r="E13" s="13">
        <f t="shared" si="2"/>
      </c>
      <c r="F13" s="29">
        <v>2</v>
      </c>
      <c r="G13" s="16">
        <f t="shared" si="3"/>
        <v>3.389830508474576</v>
      </c>
      <c r="H13" s="2"/>
      <c r="I13" s="1"/>
      <c r="J13" s="2"/>
      <c r="K13" s="1"/>
    </row>
    <row r="14" spans="1:11" ht="12.75">
      <c r="A14" s="20" t="s">
        <v>34</v>
      </c>
      <c r="B14" s="29">
        <v>3</v>
      </c>
      <c r="C14" s="13">
        <f t="shared" si="1"/>
        <v>9.375</v>
      </c>
      <c r="D14" s="29">
        <v>5</v>
      </c>
      <c r="E14" s="13">
        <f t="shared" si="2"/>
        <v>9.803921568627452</v>
      </c>
      <c r="F14" s="29">
        <v>3</v>
      </c>
      <c r="G14" s="16">
        <f t="shared" si="3"/>
        <v>5.084745762711865</v>
      </c>
      <c r="H14" s="2"/>
      <c r="I14" s="1"/>
      <c r="J14" s="2"/>
      <c r="K14" s="1"/>
    </row>
    <row r="15" spans="1:11" ht="12.75">
      <c r="A15" s="20" t="s">
        <v>35</v>
      </c>
      <c r="B15" s="29">
        <v>4</v>
      </c>
      <c r="C15" s="13">
        <f t="shared" si="1"/>
        <v>12.5</v>
      </c>
      <c r="D15" s="29">
        <v>4</v>
      </c>
      <c r="E15" s="13">
        <f t="shared" si="2"/>
        <v>7.8431372549019605</v>
      </c>
      <c r="F15" s="29">
        <v>4</v>
      </c>
      <c r="G15" s="16">
        <f t="shared" si="3"/>
        <v>6.779661016949152</v>
      </c>
      <c r="H15" s="2"/>
      <c r="I15" s="1"/>
      <c r="J15" s="2"/>
      <c r="K15" s="1"/>
    </row>
    <row r="16" spans="1:11" ht="12.75">
      <c r="A16" s="20" t="s">
        <v>36</v>
      </c>
      <c r="B16" s="29"/>
      <c r="C16" s="13">
        <f t="shared" si="1"/>
      </c>
      <c r="D16" s="29">
        <v>4</v>
      </c>
      <c r="E16" s="13">
        <f t="shared" si="2"/>
        <v>7.8431372549019605</v>
      </c>
      <c r="F16" s="29">
        <v>6</v>
      </c>
      <c r="G16" s="16">
        <f t="shared" si="3"/>
        <v>10.16949152542373</v>
      </c>
      <c r="H16" s="2"/>
      <c r="I16" s="1"/>
      <c r="J16" s="2"/>
      <c r="K16" s="1"/>
    </row>
    <row r="17" spans="1:11" ht="12.75">
      <c r="A17" s="20" t="s">
        <v>37</v>
      </c>
      <c r="B17" s="29">
        <v>1</v>
      </c>
      <c r="C17" s="13">
        <f t="shared" si="1"/>
        <v>3.125</v>
      </c>
      <c r="D17" s="29">
        <v>7</v>
      </c>
      <c r="E17" s="13">
        <f t="shared" si="2"/>
        <v>13.725490196078432</v>
      </c>
      <c r="F17" s="29">
        <v>7</v>
      </c>
      <c r="G17" s="16">
        <f t="shared" si="3"/>
        <v>11.864406779661017</v>
      </c>
      <c r="H17" s="2"/>
      <c r="I17" s="1"/>
      <c r="J17" s="2"/>
      <c r="K17" s="1"/>
    </row>
    <row r="18" spans="1:11" ht="12.75">
      <c r="A18" s="20" t="s">
        <v>38</v>
      </c>
      <c r="B18" s="29">
        <v>3</v>
      </c>
      <c r="C18" s="13">
        <f t="shared" si="1"/>
        <v>9.375</v>
      </c>
      <c r="D18" s="29">
        <v>1</v>
      </c>
      <c r="E18" s="13">
        <f t="shared" si="2"/>
        <v>1.9607843137254901</v>
      </c>
      <c r="F18" s="29">
        <v>9</v>
      </c>
      <c r="G18" s="16">
        <f t="shared" si="3"/>
        <v>15.254237288135593</v>
      </c>
      <c r="H18" s="2"/>
      <c r="I18" s="1"/>
      <c r="J18" s="2"/>
      <c r="K18" s="1"/>
    </row>
    <row r="19" spans="1:11" ht="12.75">
      <c r="A19" s="20" t="s">
        <v>39</v>
      </c>
      <c r="B19" s="29">
        <v>1</v>
      </c>
      <c r="C19" s="13">
        <f t="shared" si="1"/>
        <v>3.125</v>
      </c>
      <c r="D19" s="29">
        <v>2</v>
      </c>
      <c r="E19" s="13">
        <f t="shared" si="2"/>
        <v>3.9215686274509802</v>
      </c>
      <c r="F19" s="29">
        <v>1</v>
      </c>
      <c r="G19" s="16">
        <f t="shared" si="3"/>
        <v>1.694915254237288</v>
      </c>
      <c r="H19" s="2"/>
      <c r="I19" s="1"/>
      <c r="J19" s="2"/>
      <c r="K19" s="1"/>
    </row>
    <row r="20" spans="1:11" ht="12.75">
      <c r="A20" s="20" t="s">
        <v>40</v>
      </c>
      <c r="B20" s="29"/>
      <c r="C20" s="13">
        <f t="shared" si="1"/>
      </c>
      <c r="D20" s="29">
        <v>1</v>
      </c>
      <c r="E20" s="13">
        <f t="shared" si="2"/>
        <v>1.9607843137254901</v>
      </c>
      <c r="F20" s="29"/>
      <c r="G20" s="16">
        <f t="shared" si="3"/>
      </c>
      <c r="H20" s="2"/>
      <c r="I20" s="1"/>
      <c r="J20" s="2"/>
      <c r="K20" s="1"/>
    </row>
    <row r="21" spans="1:11" ht="12.75">
      <c r="A21" s="20" t="s">
        <v>41</v>
      </c>
      <c r="B21" s="29"/>
      <c r="C21" s="13">
        <f t="shared" si="1"/>
      </c>
      <c r="D21" s="29"/>
      <c r="E21" s="13">
        <f t="shared" si="2"/>
      </c>
      <c r="F21" s="29">
        <v>1</v>
      </c>
      <c r="G21" s="16">
        <f t="shared" si="3"/>
        <v>1.694915254237288</v>
      </c>
      <c r="H21" s="2"/>
      <c r="I21" s="1"/>
      <c r="J21" s="2"/>
      <c r="K21" s="1"/>
    </row>
    <row r="22" spans="1:11" ht="12.75">
      <c r="A22" s="20" t="s">
        <v>42</v>
      </c>
      <c r="B22" s="29">
        <v>1</v>
      </c>
      <c r="C22" s="13">
        <f t="shared" si="1"/>
        <v>3.125</v>
      </c>
      <c r="D22" s="29">
        <v>7</v>
      </c>
      <c r="E22" s="13">
        <f t="shared" si="2"/>
        <v>13.725490196078432</v>
      </c>
      <c r="F22" s="29">
        <v>3</v>
      </c>
      <c r="G22" s="16">
        <f t="shared" si="3"/>
        <v>5.084745762711865</v>
      </c>
      <c r="H22" s="2"/>
      <c r="I22" s="1"/>
      <c r="J22" s="2"/>
      <c r="K22" s="1"/>
    </row>
    <row r="23" spans="1:11" ht="12.75">
      <c r="A23" s="20" t="s">
        <v>43</v>
      </c>
      <c r="B23" s="29">
        <v>1</v>
      </c>
      <c r="C23" s="13">
        <f t="shared" si="1"/>
        <v>3.125</v>
      </c>
      <c r="D23" s="29">
        <v>3</v>
      </c>
      <c r="E23" s="13">
        <f t="shared" si="2"/>
        <v>5.88235294117647</v>
      </c>
      <c r="F23" s="29">
        <v>3</v>
      </c>
      <c r="G23" s="16">
        <f t="shared" si="3"/>
        <v>5.084745762711865</v>
      </c>
      <c r="H23" s="2"/>
      <c r="I23" s="1"/>
      <c r="J23" s="2"/>
      <c r="K23" s="1"/>
    </row>
    <row r="24" spans="1:11" ht="12.75">
      <c r="A24" s="20" t="s">
        <v>44</v>
      </c>
      <c r="B24" s="29">
        <v>2</v>
      </c>
      <c r="C24" s="13">
        <f t="shared" si="1"/>
        <v>6.25</v>
      </c>
      <c r="D24" s="29">
        <v>2</v>
      </c>
      <c r="E24" s="13">
        <f t="shared" si="2"/>
        <v>3.9215686274509802</v>
      </c>
      <c r="F24" s="29">
        <v>1</v>
      </c>
      <c r="G24" s="16">
        <f t="shared" si="3"/>
        <v>1.694915254237288</v>
      </c>
      <c r="H24" s="2"/>
      <c r="I24" s="1"/>
      <c r="J24" s="2"/>
      <c r="K24" s="1"/>
    </row>
    <row r="25" spans="1:11" ht="12.75">
      <c r="A25" s="20" t="s">
        <v>45</v>
      </c>
      <c r="B25" s="29">
        <v>4</v>
      </c>
      <c r="C25" s="13">
        <f t="shared" si="1"/>
        <v>12.5</v>
      </c>
      <c r="D25" s="29">
        <v>3</v>
      </c>
      <c r="E25" s="13">
        <f t="shared" si="2"/>
        <v>5.88235294117647</v>
      </c>
      <c r="F25" s="29">
        <v>5</v>
      </c>
      <c r="G25" s="16">
        <f t="shared" si="3"/>
        <v>8.47457627118644</v>
      </c>
      <c r="H25" s="2"/>
      <c r="I25" s="1"/>
      <c r="J25" s="2"/>
      <c r="K25" s="1"/>
    </row>
    <row r="26" spans="1:11" ht="12.75">
      <c r="A26" s="20" t="s">
        <v>46</v>
      </c>
      <c r="B26" s="29"/>
      <c r="C26" s="13">
        <f t="shared" si="1"/>
      </c>
      <c r="D26" s="29"/>
      <c r="E26" s="13">
        <f t="shared" si="2"/>
      </c>
      <c r="F26" s="29">
        <v>1</v>
      </c>
      <c r="G26" s="16">
        <f t="shared" si="3"/>
        <v>1.694915254237288</v>
      </c>
      <c r="H26" s="2"/>
      <c r="I26" s="1"/>
      <c r="J26" s="2"/>
      <c r="K26" s="1"/>
    </row>
    <row r="27" spans="1:11" ht="12.75">
      <c r="A27" s="20" t="s">
        <v>47</v>
      </c>
      <c r="B27" s="29"/>
      <c r="C27" s="13">
        <f t="shared" si="1"/>
      </c>
      <c r="D27" s="29">
        <v>1</v>
      </c>
      <c r="E27" s="13">
        <f t="shared" si="2"/>
        <v>1.9607843137254901</v>
      </c>
      <c r="F27" s="29"/>
      <c r="G27" s="16">
        <f t="shared" si="3"/>
      </c>
      <c r="H27" s="2"/>
      <c r="I27" s="1"/>
      <c r="J27" s="2"/>
      <c r="K27" s="1"/>
    </row>
    <row r="28" spans="1:11" ht="12.75">
      <c r="A28" s="20" t="s">
        <v>48</v>
      </c>
      <c r="B28" s="29">
        <v>1</v>
      </c>
      <c r="C28" s="13">
        <f t="shared" si="1"/>
        <v>3.125</v>
      </c>
      <c r="D28" s="29">
        <v>1</v>
      </c>
      <c r="E28" s="13">
        <f t="shared" si="2"/>
        <v>1.9607843137254901</v>
      </c>
      <c r="F28" s="29">
        <v>3</v>
      </c>
      <c r="G28" s="16">
        <f t="shared" si="3"/>
        <v>5.084745762711865</v>
      </c>
      <c r="H28" s="2"/>
      <c r="I28" s="1"/>
      <c r="J28" s="2"/>
      <c r="K28" s="1"/>
    </row>
    <row r="29" spans="1:11" ht="12.75">
      <c r="A29" s="20" t="s">
        <v>49</v>
      </c>
      <c r="B29" s="29"/>
      <c r="C29" s="13">
        <f t="shared" si="1"/>
      </c>
      <c r="D29" s="29">
        <v>1</v>
      </c>
      <c r="E29" s="13">
        <f t="shared" si="2"/>
        <v>1.9607843137254901</v>
      </c>
      <c r="F29" s="29"/>
      <c r="G29" s="16">
        <f t="shared" si="3"/>
      </c>
      <c r="H29" s="2"/>
      <c r="I29" s="1"/>
      <c r="J29" s="2"/>
      <c r="K29" s="1"/>
    </row>
    <row r="30" spans="1:11" ht="12.75">
      <c r="A30" s="20" t="s">
        <v>50</v>
      </c>
      <c r="B30" s="29">
        <v>1</v>
      </c>
      <c r="C30" s="13">
        <f t="shared" si="1"/>
        <v>3.125</v>
      </c>
      <c r="D30" s="29">
        <v>1</v>
      </c>
      <c r="E30" s="13">
        <f t="shared" si="2"/>
        <v>1.9607843137254901</v>
      </c>
      <c r="F30" s="29"/>
      <c r="G30" s="16">
        <f t="shared" si="3"/>
      </c>
      <c r="H30" s="2"/>
      <c r="I30" s="1"/>
      <c r="J30" s="2"/>
      <c r="K30" s="1"/>
    </row>
    <row r="31" spans="1:11" ht="12.75">
      <c r="A31" s="20" t="s">
        <v>51</v>
      </c>
      <c r="B31" s="29"/>
      <c r="C31" s="13">
        <f t="shared" si="1"/>
      </c>
      <c r="D31" s="29">
        <v>1</v>
      </c>
      <c r="E31" s="13">
        <f t="shared" si="2"/>
        <v>1.9607843137254901</v>
      </c>
      <c r="F31" s="29">
        <v>1</v>
      </c>
      <c r="G31" s="16">
        <f t="shared" si="3"/>
        <v>1.694915254237288</v>
      </c>
      <c r="H31" s="2"/>
      <c r="I31" s="1"/>
      <c r="J31" s="2"/>
      <c r="K31" s="1"/>
    </row>
    <row r="32" spans="1:11" ht="12.75">
      <c r="A32" s="20" t="s">
        <v>52</v>
      </c>
      <c r="B32" s="29">
        <v>1</v>
      </c>
      <c r="C32" s="13">
        <f t="shared" si="1"/>
        <v>3.125</v>
      </c>
      <c r="D32" s="29">
        <v>1</v>
      </c>
      <c r="E32" s="13">
        <f t="shared" si="2"/>
        <v>1.9607843137254901</v>
      </c>
      <c r="F32" s="29"/>
      <c r="G32" s="16">
        <f t="shared" si="3"/>
      </c>
      <c r="H32" s="2"/>
      <c r="I32" s="1"/>
      <c r="J32" s="2"/>
      <c r="K32" s="1"/>
    </row>
    <row r="33" spans="1:11" ht="12.75">
      <c r="A33" s="20" t="s">
        <v>53</v>
      </c>
      <c r="B33" s="29">
        <v>1</v>
      </c>
      <c r="C33" s="13">
        <f t="shared" si="1"/>
        <v>3.125</v>
      </c>
      <c r="D33" s="29"/>
      <c r="E33" s="13">
        <f t="shared" si="2"/>
      </c>
      <c r="F33" s="29">
        <v>1</v>
      </c>
      <c r="G33" s="16">
        <f t="shared" si="3"/>
        <v>1.694915254237288</v>
      </c>
      <c r="H33" s="2"/>
      <c r="I33" s="1"/>
      <c r="J33" s="2"/>
      <c r="K33" s="1"/>
    </row>
    <row r="34" ht="12.75">
      <c r="A34" s="12"/>
    </row>
    <row r="36" ht="12.75">
      <c r="A36" s="12"/>
    </row>
  </sheetData>
  <sheetProtection/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Coal Surface SA Trend Graphs</dc:title>
  <dc:subject>Safety statistics</dc:subject>
  <dc:creator>Queensland Department of Natural Resources, Mines and Energy</dc:creator>
  <cp:keywords>Coal; Surface; mining; statistics; trend; Serious Accident; Hazard; Incident; Equipment; Worksite Location</cp:keywords>
  <dc:description>Coal Surface SA Trend Percentage Graphs</dc:description>
  <cp:lastModifiedBy>LIU Tom</cp:lastModifiedBy>
  <cp:lastPrinted>2012-12-11T04:55:09Z</cp:lastPrinted>
  <dcterms:created xsi:type="dcterms:W3CDTF">2005-05-09T05:27:38Z</dcterms:created>
  <dcterms:modified xsi:type="dcterms:W3CDTF">2020-06-05T01:07:29Z</dcterms:modified>
  <cp:category>mining</cp:category>
  <cp:version/>
  <cp:contentType/>
  <cp:contentStatus/>
</cp:coreProperties>
</file>